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604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1" l="1"/>
  <c r="E27" i="1"/>
  <c r="E28" i="1"/>
  <c r="E25" i="1"/>
  <c r="B28" i="1"/>
  <c r="D28" i="1"/>
  <c r="F28" i="1"/>
  <c r="B27" i="1"/>
  <c r="C27" i="1"/>
  <c r="D27" i="1"/>
  <c r="F27" i="1"/>
  <c r="B26" i="1"/>
  <c r="C26" i="1"/>
  <c r="D26" i="1"/>
  <c r="F26" i="1"/>
  <c r="B25" i="1"/>
  <c r="C25" i="1"/>
  <c r="D25" i="1"/>
  <c r="F25" i="1"/>
  <c r="E29" i="1"/>
  <c r="B18" i="1"/>
  <c r="C18" i="1"/>
  <c r="D18" i="1"/>
  <c r="E18" i="1"/>
  <c r="B19" i="1"/>
  <c r="C19" i="1"/>
  <c r="D19" i="1"/>
  <c r="E19" i="1"/>
  <c r="B20" i="1"/>
  <c r="C20" i="1"/>
  <c r="D20" i="1"/>
  <c r="E20" i="1"/>
  <c r="B21" i="1"/>
  <c r="D21" i="1"/>
  <c r="E21" i="1"/>
  <c r="E22" i="1"/>
  <c r="B11" i="1"/>
  <c r="C11" i="1"/>
  <c r="D11" i="1"/>
  <c r="E11" i="1"/>
  <c r="B12" i="1"/>
  <c r="E12" i="1"/>
  <c r="B13" i="1"/>
  <c r="C13" i="1"/>
  <c r="D13" i="1"/>
  <c r="E13" i="1"/>
  <c r="B14" i="1"/>
  <c r="D14" i="1"/>
  <c r="E14" i="1"/>
  <c r="E15" i="1"/>
  <c r="F29" i="1"/>
  <c r="B29" i="1"/>
  <c r="F21" i="1"/>
  <c r="F20" i="1"/>
  <c r="F19" i="1"/>
  <c r="F18" i="1"/>
  <c r="B40" i="1"/>
  <c r="D40" i="1"/>
  <c r="F22" i="1"/>
  <c r="G22" i="1"/>
  <c r="B47" i="1"/>
  <c r="C47" i="1"/>
  <c r="D47" i="1"/>
  <c r="B49" i="1"/>
  <c r="C49" i="1"/>
  <c r="D49" i="1"/>
  <c r="B48" i="1"/>
  <c r="C48" i="1"/>
  <c r="D48" i="1"/>
  <c r="B46" i="1"/>
  <c r="C46" i="1"/>
  <c r="D46" i="1"/>
  <c r="D50" i="1"/>
  <c r="E50" i="1"/>
  <c r="B35" i="1"/>
  <c r="D35" i="1"/>
  <c r="F14" i="1"/>
  <c r="F13" i="1"/>
  <c r="F12" i="1"/>
  <c r="F11" i="1"/>
  <c r="F15" i="1"/>
  <c r="G15" i="1"/>
  <c r="B22" i="1"/>
  <c r="B41" i="1"/>
  <c r="C41" i="1"/>
  <c r="D41" i="1"/>
  <c r="E41" i="1"/>
  <c r="B42" i="1"/>
  <c r="D42" i="1"/>
  <c r="E42" i="1"/>
  <c r="E40" i="1"/>
  <c r="B39" i="1"/>
  <c r="D39" i="1"/>
  <c r="E39" i="1"/>
  <c r="E43" i="1"/>
  <c r="D43" i="1"/>
  <c r="B43" i="1"/>
  <c r="B32" i="1"/>
  <c r="C32" i="1"/>
  <c r="B15" i="1"/>
  <c r="B50" i="1"/>
  <c r="B33" i="1"/>
  <c r="B34" i="1"/>
  <c r="B36" i="1"/>
  <c r="D32" i="1"/>
  <c r="C33" i="1"/>
  <c r="D33" i="1"/>
  <c r="C34" i="1"/>
  <c r="D34" i="1"/>
  <c r="D36" i="1"/>
</calcChain>
</file>

<file path=xl/sharedStrings.xml><?xml version="1.0" encoding="utf-8"?>
<sst xmlns="http://schemas.openxmlformats.org/spreadsheetml/2006/main" count="74" uniqueCount="29">
  <si>
    <t>Aviasales</t>
  </si>
  <si>
    <t>Profit-partner</t>
  </si>
  <si>
    <t>Webmoney</t>
  </si>
  <si>
    <t>курс доллара</t>
  </si>
  <si>
    <t>курс wmz</t>
  </si>
  <si>
    <t>epayments</t>
  </si>
  <si>
    <t>wmz</t>
  </si>
  <si>
    <t>наличка</t>
  </si>
  <si>
    <t>через обменник</t>
  </si>
  <si>
    <t>-</t>
  </si>
  <si>
    <t>через epayments</t>
  </si>
  <si>
    <t>Исходные данные</t>
  </si>
  <si>
    <t>ПП</t>
  </si>
  <si>
    <t>Рапида (Adsense)</t>
  </si>
  <si>
    <t>через payoneer</t>
  </si>
  <si>
    <t>payoneer</t>
  </si>
  <si>
    <t>физ лицо - 13%</t>
  </si>
  <si>
    <t>ИП - 6%</t>
  </si>
  <si>
    <t>с вычетом годового обслуживания карты 34,95$/12</t>
  </si>
  <si>
    <t>р/с ИП</t>
  </si>
  <si>
    <t>л/с в банке</t>
  </si>
  <si>
    <t>с вычетом оплаты "Мое дело" 6500р/12, ведение р/с 0р, платежка за перевод на л/с физ лица 40руб.</t>
  </si>
  <si>
    <t>вебмани wmr</t>
  </si>
  <si>
    <t>с вычетом ежемес. Обслуживания 3$</t>
  </si>
  <si>
    <t>зарубежный л/с</t>
  </si>
  <si>
    <t>зарубежн л/с</t>
  </si>
  <si>
    <t>вычитаем годовое обслуживание</t>
  </si>
  <si>
    <t xml:space="preserve">вычет налога </t>
  </si>
  <si>
    <t>вычет налога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</si>
</sst>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4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4" xfId="0" applyFill="1" applyBorder="1"/>
    <xf numFmtId="0" fontId="1" fillId="2" borderId="3" xfId="0" applyFont="1" applyFill="1" applyBorder="1"/>
    <xf numFmtId="0" fontId="0" fillId="0" borderId="11" xfId="0" applyBorder="1"/>
    <xf numFmtId="0" fontId="0" fillId="0" borderId="12" xfId="0" applyBorder="1"/>
    <xf numFmtId="0" fontId="0" fillId="0" borderId="3" xfId="0" applyBorder="1"/>
    <xf numFmtId="1" fontId="1" fillId="2" borderId="3" xfId="0" applyNumberFormat="1" applyFont="1" applyFill="1" applyBorder="1"/>
    <xf numFmtId="1" fontId="0" fillId="2" borderId="9" xfId="0" applyNumberFormat="1" applyFill="1" applyBorder="1"/>
    <xf numFmtId="1" fontId="0" fillId="2" borderId="4" xfId="0" applyNumberFormat="1" applyFill="1" applyBorder="1"/>
    <xf numFmtId="1" fontId="0" fillId="0" borderId="5" xfId="0" applyNumberFormat="1" applyBorder="1"/>
    <xf numFmtId="1" fontId="0" fillId="0" borderId="1" xfId="0" applyNumberFormat="1" applyBorder="1"/>
    <xf numFmtId="1" fontId="0" fillId="0" borderId="6" xfId="0" applyNumberFormat="1" applyBorder="1"/>
    <xf numFmtId="1" fontId="0" fillId="0" borderId="7" xfId="0" applyNumberFormat="1" applyBorder="1"/>
    <xf numFmtId="1" fontId="1" fillId="0" borderId="10" xfId="0" applyNumberFormat="1" applyFont="1" applyFill="1" applyBorder="1"/>
    <xf numFmtId="1" fontId="0" fillId="0" borderId="10" xfId="0" applyNumberFormat="1" applyBorder="1"/>
    <xf numFmtId="1" fontId="0" fillId="0" borderId="0" xfId="0" applyNumberFormat="1"/>
    <xf numFmtId="1" fontId="0" fillId="0" borderId="0" xfId="0" applyNumberFormat="1" applyBorder="1"/>
    <xf numFmtId="1" fontId="1" fillId="0" borderId="0" xfId="0" applyNumberFormat="1" applyFont="1" applyFill="1" applyBorder="1"/>
    <xf numFmtId="1" fontId="0" fillId="0" borderId="2" xfId="0" applyNumberFormat="1" applyBorder="1"/>
    <xf numFmtId="1" fontId="0" fillId="0" borderId="13" xfId="0" applyNumberFormat="1" applyBorder="1"/>
    <xf numFmtId="1" fontId="1" fillId="0" borderId="14" xfId="0" applyNumberFormat="1" applyFont="1" applyFill="1" applyBorder="1"/>
    <xf numFmtId="1" fontId="0" fillId="0" borderId="15" xfId="0" applyNumberFormat="1" applyBorder="1"/>
    <xf numFmtId="1" fontId="1" fillId="0" borderId="16" xfId="0" applyNumberFormat="1" applyFont="1" applyFill="1" applyBorder="1"/>
    <xf numFmtId="1" fontId="0" fillId="2" borderId="17" xfId="0" applyNumberFormat="1" applyFill="1" applyBorder="1"/>
    <xf numFmtId="1" fontId="1" fillId="0" borderId="18" xfId="0" applyNumberFormat="1" applyFont="1" applyFill="1" applyBorder="1"/>
    <xf numFmtId="1" fontId="1" fillId="0" borderId="8" xfId="0" applyNumberFormat="1" applyFont="1" applyBorder="1"/>
    <xf numFmtId="1" fontId="0" fillId="0" borderId="15" xfId="0" applyNumberFormat="1" applyFont="1" applyBorder="1"/>
    <xf numFmtId="1" fontId="1" fillId="0" borderId="0" xfId="0" applyNumberFormat="1" applyFont="1" applyBorder="1"/>
    <xf numFmtId="1" fontId="1" fillId="0" borderId="19" xfId="0" applyNumberFormat="1" applyFont="1" applyBorder="1"/>
    <xf numFmtId="1" fontId="1" fillId="0" borderId="10" xfId="0" applyNumberFormat="1" applyFont="1" applyBorder="1"/>
    <xf numFmtId="1" fontId="0" fillId="0" borderId="4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1" fontId="0" fillId="0" borderId="9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1" fontId="1" fillId="0" borderId="10" xfId="0" applyNumberFormat="1" applyFont="1" applyBorder="1" applyAlignment="1">
      <alignment wrapText="1"/>
    </xf>
    <xf numFmtId="0" fontId="1" fillId="0" borderId="8" xfId="0" applyFont="1" applyBorder="1" applyAlignment="1">
      <alignment wrapText="1"/>
    </xf>
  </cellXfs>
  <cellStyles count="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topLeftCell="A14" zoomScale="125" zoomScaleNormal="125" zoomScalePageLayoutView="125" workbookViewId="0">
      <selection activeCell="D40" sqref="D40"/>
    </sheetView>
  </sheetViews>
  <sheetFormatPr baseColWidth="10" defaultRowHeight="15" x14ac:dyDescent="0"/>
  <cols>
    <col min="1" max="1" width="15.83203125" customWidth="1"/>
    <col min="3" max="3" width="13.1640625" customWidth="1"/>
    <col min="4" max="5" width="15.5" customWidth="1"/>
    <col min="6" max="6" width="12.83203125" customWidth="1"/>
    <col min="7" max="7" width="13.83203125" customWidth="1"/>
  </cols>
  <sheetData>
    <row r="1" spans="1:10">
      <c r="A1" s="8" t="s">
        <v>11</v>
      </c>
      <c r="B1" s="7"/>
      <c r="C1" s="1"/>
      <c r="D1" s="1"/>
      <c r="E1" s="1"/>
    </row>
    <row r="2" spans="1:10">
      <c r="A2" s="3" t="s">
        <v>13</v>
      </c>
      <c r="B2" s="4">
        <v>20000</v>
      </c>
      <c r="C2" s="1"/>
      <c r="D2" s="1"/>
      <c r="E2" s="1"/>
    </row>
    <row r="3" spans="1:10">
      <c r="A3" s="3" t="s">
        <v>0</v>
      </c>
      <c r="B3" s="4">
        <v>15000</v>
      </c>
      <c r="C3" s="1"/>
      <c r="D3" s="1"/>
      <c r="E3" s="1"/>
    </row>
    <row r="4" spans="1:10">
      <c r="A4" s="3" t="s">
        <v>1</v>
      </c>
      <c r="B4" s="4">
        <v>10000</v>
      </c>
      <c r="C4" s="1"/>
      <c r="D4" s="1"/>
      <c r="E4" s="1"/>
    </row>
    <row r="5" spans="1:10" ht="16" thickBot="1">
      <c r="A5" s="9" t="s">
        <v>2</v>
      </c>
      <c r="B5" s="10">
        <v>5000</v>
      </c>
      <c r="C5" s="1"/>
      <c r="D5" s="1"/>
      <c r="E5" s="1"/>
    </row>
    <row r="6" spans="1:10">
      <c r="A6" s="11" t="s">
        <v>3</v>
      </c>
      <c r="B6" s="2">
        <v>32.75</v>
      </c>
    </row>
    <row r="7" spans="1:10" ht="16" thickBot="1">
      <c r="A7" s="5" t="s">
        <v>4</v>
      </c>
      <c r="B7" s="6">
        <v>34</v>
      </c>
    </row>
    <row r="9" spans="1:10" ht="16" thickBot="1">
      <c r="A9" s="21"/>
      <c r="B9" s="21"/>
      <c r="C9" s="21"/>
      <c r="D9" s="21"/>
      <c r="E9" s="21"/>
      <c r="F9" s="21"/>
      <c r="G9" s="21"/>
      <c r="H9" s="21"/>
      <c r="I9" s="21"/>
      <c r="J9" s="21"/>
    </row>
    <row r="10" spans="1:10">
      <c r="A10" s="12" t="s">
        <v>10</v>
      </c>
      <c r="B10" s="13" t="s">
        <v>12</v>
      </c>
      <c r="C10" s="13" t="s">
        <v>22</v>
      </c>
      <c r="D10" s="13" t="s">
        <v>6</v>
      </c>
      <c r="E10" s="13" t="s">
        <v>5</v>
      </c>
      <c r="F10" s="29" t="s">
        <v>7</v>
      </c>
      <c r="G10" s="36" t="s">
        <v>18</v>
      </c>
      <c r="H10" s="21"/>
      <c r="I10" s="21"/>
      <c r="J10" s="21"/>
    </row>
    <row r="11" spans="1:10">
      <c r="A11" s="15" t="s">
        <v>13</v>
      </c>
      <c r="B11" s="16">
        <f>B2</f>
        <v>20000</v>
      </c>
      <c r="C11" s="16">
        <f>B11</f>
        <v>20000</v>
      </c>
      <c r="D11" s="16">
        <f>(C11-C11*0.008)/B7</f>
        <v>583.52941176470586</v>
      </c>
      <c r="E11" s="16">
        <f>D11-D11*0.018</f>
        <v>573.02588235294115</v>
      </c>
      <c r="F11" s="24">
        <f>(E11-1.5-E11*0.02)*B6</f>
        <v>18342.140694117646</v>
      </c>
      <c r="G11" s="37"/>
      <c r="H11" s="21"/>
      <c r="I11" s="21"/>
      <c r="J11" s="21"/>
    </row>
    <row r="12" spans="1:10">
      <c r="A12" s="15" t="s">
        <v>0</v>
      </c>
      <c r="B12" s="16">
        <f>B3</f>
        <v>15000</v>
      </c>
      <c r="C12" s="16" t="s">
        <v>9</v>
      </c>
      <c r="D12" s="16" t="s">
        <v>9</v>
      </c>
      <c r="E12" s="16">
        <f>(B12+B12*0.1)/B7</f>
        <v>485.29411764705884</v>
      </c>
      <c r="F12" s="24">
        <f>(E12-1.5-E12*0.02)*B6</f>
        <v>15526.389705882353</v>
      </c>
      <c r="G12" s="37"/>
      <c r="H12" s="21"/>
      <c r="I12" s="21"/>
      <c r="J12" s="21"/>
    </row>
    <row r="13" spans="1:10">
      <c r="A13" s="15" t="s">
        <v>1</v>
      </c>
      <c r="B13" s="16">
        <f>B4</f>
        <v>10000</v>
      </c>
      <c r="C13" s="16">
        <f>B13</f>
        <v>10000</v>
      </c>
      <c r="D13" s="16">
        <f>(C13-C13*0.008)/B7</f>
        <v>291.76470588235293</v>
      </c>
      <c r="E13" s="16">
        <f>D13-D13*0.018</f>
        <v>286.51294117647058</v>
      </c>
      <c r="F13" s="24">
        <f>(E13-1.5-E13*0.02)*B6</f>
        <v>9146.5078470588232</v>
      </c>
      <c r="G13" s="37"/>
      <c r="H13" s="21"/>
      <c r="I13" s="21"/>
      <c r="J13" s="21"/>
    </row>
    <row r="14" spans="1:10">
      <c r="A14" s="15" t="s">
        <v>2</v>
      </c>
      <c r="B14" s="16">
        <f>B5</f>
        <v>5000</v>
      </c>
      <c r="C14" s="16" t="s">
        <v>9</v>
      </c>
      <c r="D14" s="16">
        <f>(B14-B14*0.008)/B7</f>
        <v>145.88235294117646</v>
      </c>
      <c r="E14" s="16">
        <f>D14-D14*0.018</f>
        <v>143.25647058823529</v>
      </c>
      <c r="F14" s="24">
        <f>(E14-1.5-E14*0.02)*B6</f>
        <v>4548.6914235294116</v>
      </c>
      <c r="G14" s="37"/>
      <c r="H14" s="21"/>
      <c r="I14" s="21"/>
      <c r="J14" s="21"/>
    </row>
    <row r="15" spans="1:10" ht="16" thickBot="1">
      <c r="A15" s="18"/>
      <c r="B15" s="19">
        <f>SUM(B11:B14)</f>
        <v>50000</v>
      </c>
      <c r="C15" s="20"/>
      <c r="D15" s="20"/>
      <c r="E15" s="20">
        <f>SUM(E11:E14)</f>
        <v>1488.0894117647058</v>
      </c>
      <c r="F15" s="34">
        <f>SUM(F11:F14)</f>
        <v>47563.729670588233</v>
      </c>
      <c r="G15" s="31">
        <f>F15-34.95/12*B6</f>
        <v>47468.345295588231</v>
      </c>
      <c r="H15" s="21"/>
      <c r="I15" s="21"/>
      <c r="J15" s="21"/>
    </row>
    <row r="16" spans="1:10" ht="16" thickBot="1">
      <c r="A16" s="22"/>
      <c r="B16" s="23"/>
      <c r="C16" s="22"/>
      <c r="D16" s="22"/>
      <c r="E16" s="22"/>
      <c r="F16" s="22"/>
      <c r="G16" s="21"/>
      <c r="H16" s="21"/>
      <c r="I16" s="21"/>
      <c r="J16" s="21"/>
    </row>
    <row r="17" spans="1:10">
      <c r="A17" s="12" t="s">
        <v>14</v>
      </c>
      <c r="B17" s="13" t="s">
        <v>12</v>
      </c>
      <c r="C17" s="13" t="s">
        <v>22</v>
      </c>
      <c r="D17" s="13" t="s">
        <v>6</v>
      </c>
      <c r="E17" s="13" t="s">
        <v>15</v>
      </c>
      <c r="F17" s="13" t="s">
        <v>7</v>
      </c>
      <c r="G17" s="36" t="s">
        <v>23</v>
      </c>
      <c r="H17" s="21"/>
      <c r="I17" s="21"/>
      <c r="J17" s="21"/>
    </row>
    <row r="18" spans="1:10">
      <c r="A18" s="15" t="s">
        <v>13</v>
      </c>
      <c r="B18" s="16">
        <f>B2</f>
        <v>20000</v>
      </c>
      <c r="C18" s="16">
        <f>B18</f>
        <v>20000</v>
      </c>
      <c r="D18" s="16">
        <f>(C18-C18*0.008)/B7</f>
        <v>583.52941176470586</v>
      </c>
      <c r="E18" s="16">
        <f>D18-D18*0.015</f>
        <v>574.77647058823527</v>
      </c>
      <c r="F18" s="16">
        <f>(E18-3.15-E18*0.04)*B6</f>
        <v>17967.809735294115</v>
      </c>
      <c r="G18" s="41"/>
      <c r="H18" s="21"/>
      <c r="I18" s="21"/>
      <c r="J18" s="21"/>
    </row>
    <row r="19" spans="1:10">
      <c r="A19" s="15" t="s">
        <v>0</v>
      </c>
      <c r="B19" s="16">
        <f t="shared" ref="B19:B21" si="0">B3</f>
        <v>15000</v>
      </c>
      <c r="C19" s="16">
        <f>B19</f>
        <v>15000</v>
      </c>
      <c r="D19" s="16">
        <f>(C19-C19*0.008)/B7</f>
        <v>437.64705882352939</v>
      </c>
      <c r="E19" s="16">
        <f t="shared" ref="E19:E21" si="1">D19-D19*0.015</f>
        <v>431.08235294117645</v>
      </c>
      <c r="F19" s="16">
        <f>(E19-3.15-E19*0.04)*B6</f>
        <v>13450.066676470589</v>
      </c>
      <c r="G19" s="41"/>
      <c r="H19" s="21"/>
      <c r="I19" s="21"/>
      <c r="J19" s="21"/>
    </row>
    <row r="20" spans="1:10">
      <c r="A20" s="15" t="s">
        <v>1</v>
      </c>
      <c r="B20" s="16">
        <f t="shared" si="0"/>
        <v>10000</v>
      </c>
      <c r="C20" s="16">
        <f>B20</f>
        <v>10000</v>
      </c>
      <c r="D20" s="16">
        <f>(C20-C20*0.008)/B7</f>
        <v>291.76470588235293</v>
      </c>
      <c r="E20" s="16">
        <f t="shared" si="1"/>
        <v>287.38823529411764</v>
      </c>
      <c r="F20" s="16">
        <f>(E20-3.15-E20*0.04)*B6</f>
        <v>8932.3236176470582</v>
      </c>
      <c r="G20" s="41"/>
      <c r="H20" s="21"/>
      <c r="I20" s="21"/>
      <c r="J20" s="21"/>
    </row>
    <row r="21" spans="1:10">
      <c r="A21" s="15" t="s">
        <v>2</v>
      </c>
      <c r="B21" s="16">
        <f t="shared" si="0"/>
        <v>5000</v>
      </c>
      <c r="C21" s="16" t="s">
        <v>9</v>
      </c>
      <c r="D21" s="16">
        <f>(B21-B21*0.008)/B7</f>
        <v>145.88235294117646</v>
      </c>
      <c r="E21" s="16">
        <f t="shared" si="1"/>
        <v>143.69411764705882</v>
      </c>
      <c r="F21" s="16">
        <f>(E21-3.15-E21*0.04)*B6</f>
        <v>4414.5805588235289</v>
      </c>
      <c r="G21" s="41"/>
      <c r="H21" s="21"/>
      <c r="I21" s="21"/>
      <c r="J21" s="21"/>
    </row>
    <row r="22" spans="1:10" ht="16" thickBot="1">
      <c r="A22" s="18"/>
      <c r="B22" s="19">
        <f>SUM(B18:B21)</f>
        <v>50000</v>
      </c>
      <c r="C22" s="20"/>
      <c r="D22" s="20"/>
      <c r="E22" s="20">
        <f>SUM(E18:E21)</f>
        <v>1436.9411764705881</v>
      </c>
      <c r="F22" s="35">
        <f>SUM(F18:F21)</f>
        <v>44764.780588235291</v>
      </c>
      <c r="G22" s="31">
        <f>F22-3*B6</f>
        <v>44666.530588235291</v>
      </c>
      <c r="H22" s="21"/>
      <c r="I22" s="21"/>
      <c r="J22" s="21"/>
    </row>
    <row r="23" spans="1:10" ht="16" thickBot="1">
      <c r="A23" s="22"/>
      <c r="B23" s="23"/>
      <c r="C23" s="22"/>
      <c r="D23" s="22"/>
      <c r="E23" s="22"/>
      <c r="F23" s="33"/>
      <c r="G23" s="33"/>
      <c r="H23" s="21"/>
      <c r="I23" s="21"/>
      <c r="J23" s="21"/>
    </row>
    <row r="24" spans="1:10">
      <c r="A24" s="12" t="s">
        <v>24</v>
      </c>
      <c r="B24" s="13" t="s">
        <v>12</v>
      </c>
      <c r="C24" s="13" t="s">
        <v>22</v>
      </c>
      <c r="D24" s="13" t="s">
        <v>6</v>
      </c>
      <c r="E24" s="13" t="s">
        <v>25</v>
      </c>
      <c r="F24" s="13" t="s">
        <v>7</v>
      </c>
      <c r="G24" s="36" t="s">
        <v>26</v>
      </c>
      <c r="H24" s="21"/>
      <c r="I24" s="21"/>
      <c r="J24" s="21"/>
    </row>
    <row r="25" spans="1:10">
      <c r="A25" s="15" t="s">
        <v>13</v>
      </c>
      <c r="B25" s="16">
        <f>B2</f>
        <v>20000</v>
      </c>
      <c r="C25" s="16">
        <f>B25</f>
        <v>20000</v>
      </c>
      <c r="D25" s="16">
        <f>(C25-C25*0.008)/B7</f>
        <v>583.52941176470586</v>
      </c>
      <c r="E25" s="16">
        <f>D25-D25*0.014</f>
        <v>575.36</v>
      </c>
      <c r="F25" s="16">
        <f>(E25-E25*0.03)*B6</f>
        <v>18277.748800000001</v>
      </c>
      <c r="G25" s="41"/>
      <c r="H25" s="21"/>
      <c r="I25" s="21"/>
      <c r="J25" s="21"/>
    </row>
    <row r="26" spans="1:10">
      <c r="A26" s="15" t="s">
        <v>0</v>
      </c>
      <c r="B26" s="16">
        <f>B3</f>
        <v>15000</v>
      </c>
      <c r="C26" s="16">
        <f>B26</f>
        <v>15000</v>
      </c>
      <c r="D26" s="16">
        <f>(C26-C26*0.008)/B7</f>
        <v>437.64705882352939</v>
      </c>
      <c r="E26" s="16">
        <f t="shared" ref="E26:E28" si="2">D26-D26*0.014</f>
        <v>431.52</v>
      </c>
      <c r="F26" s="16">
        <f>(E26-E26*0.03)*B6</f>
        <v>13708.311599999999</v>
      </c>
      <c r="G26" s="41"/>
      <c r="H26" s="21"/>
      <c r="I26" s="21"/>
      <c r="J26" s="21"/>
    </row>
    <row r="27" spans="1:10">
      <c r="A27" s="15" t="s">
        <v>1</v>
      </c>
      <c r="B27" s="16">
        <f>B4</f>
        <v>10000</v>
      </c>
      <c r="C27" s="16">
        <f>B27</f>
        <v>10000</v>
      </c>
      <c r="D27" s="16">
        <f>(C27-C27*0.008)/B7</f>
        <v>291.76470588235293</v>
      </c>
      <c r="E27" s="16">
        <f t="shared" si="2"/>
        <v>287.68</v>
      </c>
      <c r="F27" s="16">
        <f>(E27-E27*0.03)*B6</f>
        <v>9138.8744000000006</v>
      </c>
      <c r="G27" s="41"/>
      <c r="H27" s="21"/>
      <c r="I27" s="21"/>
      <c r="J27" s="21"/>
    </row>
    <row r="28" spans="1:10">
      <c r="A28" s="15" t="s">
        <v>2</v>
      </c>
      <c r="B28" s="16">
        <f>B5</f>
        <v>5000</v>
      </c>
      <c r="C28" s="16" t="s">
        <v>9</v>
      </c>
      <c r="D28" s="16">
        <f>(B28-B28*0.008)/B7</f>
        <v>145.88235294117646</v>
      </c>
      <c r="E28" s="16">
        <f t="shared" si="2"/>
        <v>143.84</v>
      </c>
      <c r="F28" s="16">
        <f>(E28-E28*0.03)*B6</f>
        <v>4569.4372000000003</v>
      </c>
      <c r="G28" s="41"/>
      <c r="H28" s="21"/>
      <c r="I28" s="21"/>
      <c r="J28" s="21"/>
    </row>
    <row r="29" spans="1:10" ht="16" thickBot="1">
      <c r="A29" s="18"/>
      <c r="B29" s="19">
        <f>SUM(B25:B28)</f>
        <v>50000</v>
      </c>
      <c r="C29" s="20"/>
      <c r="D29" s="20"/>
      <c r="E29" s="20">
        <f>SUM(E25:E28)</f>
        <v>1438.3999999999999</v>
      </c>
      <c r="F29" s="35">
        <f>SUM(F25:F28)</f>
        <v>45694.372000000003</v>
      </c>
      <c r="G29" s="31"/>
      <c r="H29" s="21"/>
      <c r="I29" s="21"/>
      <c r="J29" s="21"/>
    </row>
    <row r="30" spans="1:10" ht="16" thickBot="1">
      <c r="A30" s="21"/>
      <c r="B30" s="21"/>
      <c r="C30" s="21"/>
      <c r="D30" s="21"/>
      <c r="E30" s="21"/>
      <c r="F30" s="21"/>
      <c r="G30" s="21"/>
      <c r="H30" s="21"/>
      <c r="I30" s="21"/>
      <c r="J30" s="21"/>
    </row>
    <row r="31" spans="1:10">
      <c r="A31" s="12" t="s">
        <v>8</v>
      </c>
      <c r="B31" s="13" t="s">
        <v>12</v>
      </c>
      <c r="C31" s="13" t="s">
        <v>22</v>
      </c>
      <c r="D31" s="14" t="s">
        <v>7</v>
      </c>
      <c r="E31" s="22"/>
      <c r="F31" s="22"/>
      <c r="G31" s="21"/>
      <c r="H31" s="21"/>
      <c r="I31" s="21"/>
      <c r="J31" s="21"/>
    </row>
    <row r="32" spans="1:10">
      <c r="A32" s="15" t="s">
        <v>13</v>
      </c>
      <c r="B32" s="16">
        <f>B2</f>
        <v>20000</v>
      </c>
      <c r="C32" s="16">
        <f>B32</f>
        <v>20000</v>
      </c>
      <c r="D32" s="17">
        <f>C32-C32*0.038</f>
        <v>19240</v>
      </c>
      <c r="E32" s="22"/>
      <c r="F32" s="22"/>
      <c r="G32" s="21"/>
      <c r="H32" s="21"/>
      <c r="I32" s="21"/>
      <c r="J32" s="21"/>
    </row>
    <row r="33" spans="1:10">
      <c r="A33" s="15" t="s">
        <v>0</v>
      </c>
      <c r="B33" s="16">
        <f>B3</f>
        <v>15000</v>
      </c>
      <c r="C33" s="16">
        <f>B33</f>
        <v>15000</v>
      </c>
      <c r="D33" s="17">
        <f>C33-C33*0.038</f>
        <v>14430</v>
      </c>
      <c r="E33" s="22"/>
      <c r="F33" s="22"/>
      <c r="G33" s="21"/>
      <c r="H33" s="21"/>
      <c r="I33" s="21"/>
      <c r="J33" s="21"/>
    </row>
    <row r="34" spans="1:10">
      <c r="A34" s="15" t="s">
        <v>1</v>
      </c>
      <c r="B34" s="16">
        <f>B4</f>
        <v>10000</v>
      </c>
      <c r="C34" s="16">
        <f t="shared" ref="C34" si="3">B34</f>
        <v>10000</v>
      </c>
      <c r="D34" s="17">
        <f t="shared" ref="D34" si="4">C34-C34*0.038</f>
        <v>9620</v>
      </c>
      <c r="E34" s="22"/>
      <c r="F34" s="22"/>
      <c r="G34" s="21"/>
      <c r="H34" s="21"/>
      <c r="I34" s="21"/>
      <c r="J34" s="21"/>
    </row>
    <row r="35" spans="1:10">
      <c r="A35" s="15" t="s">
        <v>2</v>
      </c>
      <c r="B35" s="16">
        <f>B5</f>
        <v>5000</v>
      </c>
      <c r="C35" s="16" t="s">
        <v>9</v>
      </c>
      <c r="D35" s="17">
        <f>B35-B35*0.038</f>
        <v>4810</v>
      </c>
      <c r="E35" s="22"/>
      <c r="F35" s="22"/>
      <c r="G35" s="21"/>
      <c r="H35" s="21"/>
      <c r="I35" s="21"/>
      <c r="J35" s="21"/>
    </row>
    <row r="36" spans="1:10" ht="16" thickBot="1">
      <c r="A36" s="25"/>
      <c r="B36" s="26">
        <f>SUM(B32:B35)</f>
        <v>50000</v>
      </c>
      <c r="C36" s="27"/>
      <c r="D36" s="28">
        <f>SUM(D32:D35)</f>
        <v>48100</v>
      </c>
      <c r="E36" s="22"/>
      <c r="F36" s="22"/>
      <c r="G36" s="21"/>
      <c r="H36" s="21"/>
      <c r="I36" s="21"/>
      <c r="J36" s="21"/>
    </row>
    <row r="37" spans="1:10" ht="16" thickBot="1">
      <c r="A37" s="21"/>
      <c r="B37" s="23"/>
      <c r="C37" s="21"/>
      <c r="D37" s="23"/>
      <c r="E37" s="21"/>
      <c r="F37" s="21"/>
      <c r="G37" s="21"/>
      <c r="H37" s="21"/>
      <c r="I37" s="21"/>
      <c r="J37" s="21"/>
    </row>
    <row r="38" spans="1:10">
      <c r="A38" s="12" t="s">
        <v>16</v>
      </c>
      <c r="B38" s="13" t="s">
        <v>12</v>
      </c>
      <c r="C38" s="13" t="s">
        <v>22</v>
      </c>
      <c r="D38" s="29" t="s">
        <v>20</v>
      </c>
      <c r="E38" s="14" t="s">
        <v>28</v>
      </c>
      <c r="F38" s="21"/>
      <c r="G38" s="21"/>
      <c r="H38" s="21"/>
      <c r="I38" s="21"/>
      <c r="J38" s="21"/>
    </row>
    <row r="39" spans="1:10">
      <c r="A39" s="15" t="s">
        <v>13</v>
      </c>
      <c r="B39" s="16">
        <f>B2</f>
        <v>20000</v>
      </c>
      <c r="C39" s="16" t="s">
        <v>9</v>
      </c>
      <c r="D39" s="24">
        <f>B39</f>
        <v>20000</v>
      </c>
      <c r="E39" s="17">
        <f>D39-D39*0.13</f>
        <v>17400</v>
      </c>
      <c r="F39" s="21"/>
      <c r="G39" s="21"/>
      <c r="H39" s="21"/>
      <c r="I39" s="21"/>
      <c r="J39" s="21"/>
    </row>
    <row r="40" spans="1:10">
      <c r="A40" s="15" t="s">
        <v>0</v>
      </c>
      <c r="B40" s="16">
        <f t="shared" ref="B40:B42" si="5">B3</f>
        <v>15000</v>
      </c>
      <c r="C40" s="16" t="s">
        <v>9</v>
      </c>
      <c r="D40" s="24">
        <f>B40-1000</f>
        <v>14000</v>
      </c>
      <c r="E40" s="17">
        <f t="shared" ref="E40:E42" si="6">D40-D40*0.13</f>
        <v>12180</v>
      </c>
      <c r="F40" s="21"/>
      <c r="G40" s="21"/>
      <c r="H40" s="21"/>
      <c r="I40" s="21"/>
      <c r="J40" s="21"/>
    </row>
    <row r="41" spans="1:10">
      <c r="A41" s="15" t="s">
        <v>1</v>
      </c>
      <c r="B41" s="16">
        <f t="shared" si="5"/>
        <v>10000</v>
      </c>
      <c r="C41" s="16">
        <f t="shared" ref="C41" si="7">B41</f>
        <v>10000</v>
      </c>
      <c r="D41" s="24">
        <f>C41-C41*0.008</f>
        <v>9920</v>
      </c>
      <c r="E41" s="17">
        <f t="shared" si="6"/>
        <v>8630.4</v>
      </c>
      <c r="F41" s="21"/>
      <c r="G41" s="21"/>
      <c r="H41" s="21"/>
      <c r="I41" s="21"/>
      <c r="J41" s="21"/>
    </row>
    <row r="42" spans="1:10">
      <c r="A42" s="15" t="s">
        <v>2</v>
      </c>
      <c r="B42" s="16">
        <f t="shared" si="5"/>
        <v>5000</v>
      </c>
      <c r="C42" s="16"/>
      <c r="D42" s="24">
        <f>B42- B42*0.008</f>
        <v>4960</v>
      </c>
      <c r="E42" s="17">
        <f t="shared" si="6"/>
        <v>4315.2</v>
      </c>
      <c r="F42" s="21"/>
      <c r="G42" s="21"/>
      <c r="H42" s="21"/>
      <c r="I42" s="21"/>
      <c r="J42" s="21"/>
    </row>
    <row r="43" spans="1:10" ht="16" thickBot="1">
      <c r="A43" s="25"/>
      <c r="B43" s="26">
        <f>SUM(B39:B42)</f>
        <v>50000</v>
      </c>
      <c r="C43" s="27"/>
      <c r="D43" s="30">
        <f>SUM(D39:D42)</f>
        <v>48880</v>
      </c>
      <c r="E43" s="31">
        <f>SUM(E39:E42)</f>
        <v>42525.599999999999</v>
      </c>
      <c r="F43" s="21"/>
      <c r="G43" s="21"/>
      <c r="H43" s="21"/>
      <c r="I43" s="21"/>
      <c r="J43" s="21"/>
    </row>
    <row r="44" spans="1:10" ht="16" thickBot="1">
      <c r="A44" s="21"/>
      <c r="B44" s="21"/>
      <c r="C44" s="21"/>
      <c r="D44" s="21"/>
      <c r="E44" s="21"/>
      <c r="F44" s="21"/>
      <c r="G44" s="21"/>
      <c r="H44" s="21"/>
      <c r="I44" s="21"/>
      <c r="J44" s="21"/>
    </row>
    <row r="45" spans="1:10">
      <c r="A45" s="12" t="s">
        <v>17</v>
      </c>
      <c r="B45" s="13" t="s">
        <v>12</v>
      </c>
      <c r="C45" s="13" t="s">
        <v>19</v>
      </c>
      <c r="D45" s="29" t="s">
        <v>27</v>
      </c>
      <c r="E45" s="38" t="s">
        <v>21</v>
      </c>
      <c r="F45" s="39"/>
      <c r="G45" s="21"/>
      <c r="H45" s="21"/>
      <c r="I45" s="21"/>
      <c r="J45" s="21"/>
    </row>
    <row r="46" spans="1:10">
      <c r="A46" s="15" t="s">
        <v>13</v>
      </c>
      <c r="B46" s="16">
        <f>B2</f>
        <v>20000</v>
      </c>
      <c r="C46" s="16">
        <f>B46</f>
        <v>20000</v>
      </c>
      <c r="D46" s="24">
        <f>C46-C46*0.06</f>
        <v>18800</v>
      </c>
      <c r="E46" s="40"/>
      <c r="F46" s="41"/>
      <c r="G46" s="21"/>
      <c r="H46" s="21"/>
      <c r="I46" s="21"/>
      <c r="J46" s="21"/>
    </row>
    <row r="47" spans="1:10">
      <c r="A47" s="15" t="s">
        <v>0</v>
      </c>
      <c r="B47" s="16">
        <f>B3</f>
        <v>15000</v>
      </c>
      <c r="C47" s="16">
        <f>B47+B47*0.1</f>
        <v>16500</v>
      </c>
      <c r="D47" s="24">
        <f t="shared" ref="D47:D49" si="8">C47-C47*0.06</f>
        <v>15510</v>
      </c>
      <c r="E47" s="40"/>
      <c r="F47" s="41"/>
      <c r="G47" s="21"/>
      <c r="H47" s="21"/>
      <c r="I47" s="21"/>
      <c r="J47" s="21"/>
    </row>
    <row r="48" spans="1:10">
      <c r="A48" s="15" t="s">
        <v>1</v>
      </c>
      <c r="B48" s="16">
        <f>B4</f>
        <v>10000</v>
      </c>
      <c r="C48" s="16">
        <f>B48</f>
        <v>10000</v>
      </c>
      <c r="D48" s="24">
        <f t="shared" si="8"/>
        <v>9400</v>
      </c>
      <c r="E48" s="40"/>
      <c r="F48" s="41"/>
      <c r="G48" s="21"/>
      <c r="H48" s="21"/>
      <c r="I48" s="21"/>
      <c r="J48" s="21"/>
    </row>
    <row r="49" spans="1:10">
      <c r="A49" s="15" t="s">
        <v>2</v>
      </c>
      <c r="B49" s="16">
        <f>B5</f>
        <v>5000</v>
      </c>
      <c r="C49" s="16">
        <f>B49-B49*0.008</f>
        <v>4960</v>
      </c>
      <c r="D49" s="24">
        <f t="shared" si="8"/>
        <v>4662.3999999999996</v>
      </c>
      <c r="E49" s="40"/>
      <c r="F49" s="41"/>
      <c r="G49" s="21"/>
      <c r="H49" s="21"/>
      <c r="I49" s="21"/>
      <c r="J49" s="21"/>
    </row>
    <row r="50" spans="1:10" ht="16" thickBot="1">
      <c r="A50" s="25"/>
      <c r="B50" s="26">
        <f>SUM(B46:B49)</f>
        <v>50000</v>
      </c>
      <c r="C50" s="32"/>
      <c r="D50" s="30">
        <f>SUM(D46:D49)</f>
        <v>48372.4</v>
      </c>
      <c r="E50" s="42">
        <f>D50-6500/12-40</f>
        <v>47790.733333333337</v>
      </c>
      <c r="F50" s="43"/>
      <c r="G50" s="21"/>
      <c r="H50" s="21"/>
      <c r="I50" s="21"/>
      <c r="J50" s="21"/>
    </row>
    <row r="51" spans="1:10">
      <c r="A51" s="21"/>
      <c r="B51" s="21"/>
      <c r="C51" s="21"/>
      <c r="D51" s="21"/>
      <c r="E51" s="21"/>
      <c r="F51" s="21"/>
      <c r="G51" s="21"/>
      <c r="H51" s="21"/>
      <c r="I51" s="21"/>
      <c r="J51" s="21"/>
    </row>
    <row r="52" spans="1:10">
      <c r="A52" s="33"/>
      <c r="B52" s="22"/>
      <c r="C52" s="22"/>
      <c r="D52" s="22"/>
      <c r="E52" s="22"/>
      <c r="F52" s="22"/>
      <c r="G52" s="21"/>
      <c r="H52" s="21"/>
      <c r="I52" s="21"/>
      <c r="J52" s="21"/>
    </row>
    <row r="53" spans="1:10">
      <c r="A53" s="22"/>
      <c r="B53" s="22"/>
      <c r="C53" s="22"/>
      <c r="D53" s="22"/>
      <c r="E53" s="22"/>
      <c r="F53" s="22"/>
      <c r="G53" s="21"/>
      <c r="H53" s="21"/>
      <c r="I53" s="21"/>
      <c r="J53" s="21"/>
    </row>
    <row r="54" spans="1:10">
      <c r="A54" s="22"/>
      <c r="B54" s="22"/>
      <c r="C54" s="22"/>
      <c r="D54" s="22"/>
      <c r="E54" s="22"/>
      <c r="F54" s="22"/>
      <c r="G54" s="21"/>
      <c r="H54" s="21"/>
      <c r="I54" s="21"/>
      <c r="J54" s="21"/>
    </row>
    <row r="55" spans="1:10">
      <c r="A55" s="22"/>
      <c r="B55" s="22"/>
      <c r="C55" s="22"/>
      <c r="D55" s="22"/>
      <c r="E55" s="22"/>
      <c r="F55" s="22"/>
      <c r="G55" s="21"/>
      <c r="H55" s="21"/>
      <c r="I55" s="21"/>
      <c r="J55" s="21"/>
    </row>
    <row r="56" spans="1:10">
      <c r="A56" s="22"/>
      <c r="B56" s="22"/>
      <c r="C56" s="22"/>
      <c r="D56" s="22"/>
      <c r="E56" s="22"/>
      <c r="F56" s="22"/>
      <c r="G56" s="21"/>
      <c r="H56" s="21"/>
      <c r="I56" s="21"/>
      <c r="J56" s="21"/>
    </row>
    <row r="57" spans="1:10">
      <c r="A57" s="21"/>
      <c r="B57" s="21"/>
      <c r="C57" s="21"/>
      <c r="D57" s="21"/>
      <c r="E57" s="21"/>
      <c r="F57" s="21"/>
      <c r="G57" s="21"/>
      <c r="H57" s="21"/>
      <c r="I57" s="21"/>
      <c r="J57" s="21"/>
    </row>
    <row r="58" spans="1:10">
      <c r="A58" s="21"/>
      <c r="B58" s="21"/>
      <c r="C58" s="21"/>
      <c r="D58" s="21"/>
      <c r="E58" s="21"/>
      <c r="F58" s="21"/>
      <c r="G58" s="21"/>
      <c r="H58" s="21"/>
      <c r="I58" s="21"/>
      <c r="J58" s="21"/>
    </row>
    <row r="59" spans="1:10">
      <c r="A59" s="21"/>
      <c r="B59" s="21"/>
      <c r="C59" s="21"/>
      <c r="D59" s="21"/>
      <c r="E59" s="21"/>
      <c r="F59" s="21"/>
      <c r="G59" s="21"/>
      <c r="H59" s="21"/>
      <c r="I59" s="21"/>
      <c r="J59" s="21"/>
    </row>
    <row r="60" spans="1:10">
      <c r="A60" s="21"/>
      <c r="B60" s="21"/>
      <c r="C60" s="21"/>
      <c r="D60" s="21"/>
      <c r="E60" s="21"/>
      <c r="F60" s="21"/>
      <c r="G60" s="21"/>
      <c r="H60" s="21"/>
      <c r="I60" s="21"/>
      <c r="J60" s="21"/>
    </row>
    <row r="61" spans="1:10">
      <c r="A61" s="21"/>
      <c r="B61" s="21"/>
      <c r="C61" s="21"/>
      <c r="D61" s="21"/>
      <c r="E61" s="21"/>
      <c r="F61" s="21"/>
      <c r="G61" s="21"/>
      <c r="H61" s="21"/>
      <c r="I61" s="21"/>
      <c r="J61" s="21"/>
    </row>
    <row r="62" spans="1:10">
      <c r="A62" s="21"/>
      <c r="B62" s="21"/>
      <c r="C62" s="21"/>
      <c r="D62" s="21"/>
      <c r="E62" s="21"/>
      <c r="F62" s="21"/>
      <c r="G62" s="21"/>
      <c r="H62" s="21"/>
      <c r="I62" s="21"/>
      <c r="J62" s="21"/>
    </row>
    <row r="63" spans="1:10">
      <c r="A63" s="21"/>
      <c r="B63" s="21"/>
      <c r="C63" s="21"/>
      <c r="D63" s="21"/>
      <c r="E63" s="21"/>
      <c r="F63" s="21"/>
      <c r="G63" s="21"/>
      <c r="H63" s="21"/>
      <c r="I63" s="21"/>
      <c r="J63" s="21"/>
    </row>
    <row r="64" spans="1:10">
      <c r="A64" s="21"/>
      <c r="B64" s="21"/>
      <c r="C64" s="21"/>
      <c r="D64" s="21"/>
      <c r="E64" s="21"/>
      <c r="F64" s="21"/>
      <c r="G64" s="21"/>
      <c r="H64" s="21"/>
      <c r="I64" s="21"/>
      <c r="J64" s="21"/>
    </row>
    <row r="65" spans="1:10">
      <c r="A65" s="21"/>
      <c r="B65" s="21"/>
      <c r="C65" s="21"/>
      <c r="D65" s="21"/>
      <c r="E65" s="21"/>
      <c r="F65" s="21"/>
      <c r="G65" s="21"/>
      <c r="H65" s="21"/>
      <c r="I65" s="21"/>
      <c r="J65" s="21"/>
    </row>
    <row r="66" spans="1:10">
      <c r="A66" s="21"/>
      <c r="B66" s="21"/>
      <c r="C66" s="21"/>
      <c r="D66" s="21"/>
      <c r="E66" s="21"/>
      <c r="F66" s="21"/>
      <c r="G66" s="21"/>
      <c r="H66" s="21"/>
      <c r="I66" s="21"/>
      <c r="J66" s="21"/>
    </row>
    <row r="67" spans="1:10">
      <c r="A67" s="21"/>
      <c r="B67" s="21"/>
      <c r="C67" s="21"/>
      <c r="D67" s="21"/>
      <c r="E67" s="21"/>
      <c r="F67" s="21"/>
      <c r="G67" s="21"/>
      <c r="H67" s="21"/>
      <c r="I67" s="21"/>
      <c r="J67" s="21"/>
    </row>
    <row r="68" spans="1:10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>
      <c r="A69" s="21"/>
      <c r="B69" s="21"/>
      <c r="C69" s="21"/>
      <c r="D69" s="21"/>
      <c r="E69" s="21"/>
      <c r="F69" s="21"/>
      <c r="G69" s="21"/>
      <c r="H69" s="21"/>
      <c r="I69" s="21"/>
      <c r="J69" s="21"/>
    </row>
  </sheetData>
  <mergeCells count="5">
    <mergeCell ref="G10:G14"/>
    <mergeCell ref="E45:F49"/>
    <mergeCell ref="E50:F50"/>
    <mergeCell ref="G17:G21"/>
    <mergeCell ref="G24:G28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2013-09-08T09:07:36Z</dcterms:created>
  <dcterms:modified xsi:type="dcterms:W3CDTF">2013-10-13T15:51:02Z</dcterms:modified>
</cp:coreProperties>
</file>